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6165" windowWidth="15480" windowHeight="6225"/>
  </bookViews>
  <sheets>
    <sheet name="Vlookup" sheetId="4" r:id="rId1"/>
    <sheet name="Customer details" sheetId="2" r:id="rId2"/>
    <sheet name="Product list" sheetId="3" r:id="rId3"/>
  </sheets>
  <definedNames>
    <definedName name="Customer_table">'Customer details'!$A$2:$F$26</definedName>
    <definedName name="Product_list">'Product list'!$A$4:$F$44</definedName>
  </definedNames>
  <calcPr calcId="125725"/>
</workbook>
</file>

<file path=xl/calcChain.xml><?xml version="1.0" encoding="utf-8"?>
<calcChain xmlns="http://schemas.openxmlformats.org/spreadsheetml/2006/main">
  <c r="B24" i="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 s="1"/>
  <c r="B22"/>
  <c r="C22"/>
  <c r="D22"/>
  <c r="E22"/>
  <c r="F22"/>
  <c r="B23"/>
  <c r="C23"/>
  <c r="D23"/>
  <c r="E23"/>
  <c r="F23"/>
  <c r="E16"/>
  <c r="D16"/>
  <c r="C16"/>
  <c r="B16"/>
  <c r="IU42"/>
  <c r="IU28"/>
  <c r="IU29"/>
  <c r="IU30"/>
  <c r="IU31"/>
  <c r="IU32"/>
  <c r="IU33"/>
  <c r="IU34"/>
  <c r="IU35"/>
  <c r="IU36"/>
  <c r="IU37"/>
  <c r="IU38"/>
  <c r="IU39"/>
  <c r="IU40"/>
  <c r="IU41"/>
  <c r="IU5"/>
  <c r="IU6"/>
  <c r="IU7"/>
  <c r="IU8"/>
  <c r="IU9"/>
  <c r="IU10"/>
  <c r="IU11"/>
  <c r="IU13"/>
  <c r="IU14"/>
  <c r="IU15"/>
  <c r="IU16"/>
  <c r="IU17"/>
  <c r="IU18"/>
  <c r="IU19"/>
  <c r="IU20"/>
  <c r="IU21"/>
  <c r="IU22"/>
  <c r="IU23"/>
  <c r="IU24"/>
  <c r="IU25"/>
  <c r="IU26"/>
  <c r="IU27"/>
  <c r="IU4"/>
  <c r="IV4"/>
  <c r="IV5"/>
  <c r="IV6"/>
  <c r="IV7"/>
  <c r="IV8"/>
  <c r="IV9"/>
  <c r="IV10"/>
  <c r="IV11"/>
  <c r="IV13"/>
  <c r="IV14"/>
  <c r="IV15"/>
  <c r="IV16"/>
  <c r="IV17"/>
  <c r="IV18"/>
  <c r="IV19"/>
  <c r="IV20"/>
  <c r="IV21"/>
  <c r="IV22"/>
  <c r="IV23"/>
  <c r="IV24"/>
  <c r="IV25"/>
  <c r="IV26"/>
  <c r="IV27"/>
  <c r="F4"/>
  <c r="F16" l="1"/>
  <c r="F31" s="1"/>
</calcChain>
</file>

<file path=xl/sharedStrings.xml><?xml version="1.0" encoding="utf-8"?>
<sst xmlns="http://schemas.openxmlformats.org/spreadsheetml/2006/main" count="288" uniqueCount="222">
  <si>
    <t>Customer name</t>
  </si>
  <si>
    <t>Postcode</t>
  </si>
  <si>
    <t>London</t>
  </si>
  <si>
    <t>Description</t>
  </si>
  <si>
    <t>Price per unit</t>
  </si>
  <si>
    <t>212 Queens Way</t>
  </si>
  <si>
    <t>Chiswick</t>
  </si>
  <si>
    <t>W4 8YH</t>
  </si>
  <si>
    <t>Address 1</t>
  </si>
  <si>
    <t>Address 2</t>
  </si>
  <si>
    <t>Town/city</t>
  </si>
  <si>
    <t>Invoice no.</t>
  </si>
  <si>
    <t>Date</t>
  </si>
  <si>
    <t>Customer no.</t>
  </si>
  <si>
    <t xml:space="preserve">Jeremiah Tomey </t>
  </si>
  <si>
    <t xml:space="preserve">Dorothy Schreckengost </t>
  </si>
  <si>
    <t>80 St. Thomas's Rd</t>
  </si>
  <si>
    <t>N4 2QW</t>
  </si>
  <si>
    <t>7/22 Wheler St</t>
  </si>
  <si>
    <t>E1 6NP</t>
  </si>
  <si>
    <t>108 Acorn Wlk</t>
  </si>
  <si>
    <t>SE16 5DX</t>
  </si>
  <si>
    <t>31 Ellerslie Rd</t>
  </si>
  <si>
    <t>W12 7BN</t>
  </si>
  <si>
    <t>43 Tivoli Gardens</t>
  </si>
  <si>
    <t>SE18 5PD</t>
  </si>
  <si>
    <t>12 Akerman Rd</t>
  </si>
  <si>
    <t>SW9 6SW</t>
  </si>
  <si>
    <t>164 Macmillan Way</t>
  </si>
  <si>
    <t>SW17 6AU</t>
  </si>
  <si>
    <t>35 Trinity Clo</t>
  </si>
  <si>
    <t>SW4 0JD</t>
  </si>
  <si>
    <t>3 Chiswick Mall</t>
  </si>
  <si>
    <t>W4 2QH</t>
  </si>
  <si>
    <t>3/1 Challoner Cres</t>
  </si>
  <si>
    <t>W14 9LE</t>
  </si>
  <si>
    <t>5/154 Randolph Av</t>
  </si>
  <si>
    <t>W9 1PG</t>
  </si>
  <si>
    <t>20a Sherriff Rd</t>
  </si>
  <si>
    <t>NW6 2AU</t>
  </si>
  <si>
    <t>55 Havelock St</t>
  </si>
  <si>
    <t>N1 0DA</t>
  </si>
  <si>
    <t>223 New Pk Rd</t>
  </si>
  <si>
    <t>SW2 4HN</t>
  </si>
  <si>
    <t>25 Baizdon Rd</t>
  </si>
  <si>
    <t>SE3 0UN</t>
  </si>
  <si>
    <t>12 Hillersdon Av</t>
  </si>
  <si>
    <t>SW13 0EF</t>
  </si>
  <si>
    <t>22 Blagdon Rd</t>
  </si>
  <si>
    <t>SE13 7HL</t>
  </si>
  <si>
    <t>20 Crozier Ho Ebdon Wy</t>
  </si>
  <si>
    <t>SE3 9PT</t>
  </si>
  <si>
    <t>71a Victoria Rd</t>
  </si>
  <si>
    <t>NW6 6TB</t>
  </si>
  <si>
    <t>28 Mayday Gdns</t>
  </si>
  <si>
    <t>SE3 8NN</t>
  </si>
  <si>
    <t>19 Morden St</t>
  </si>
  <si>
    <t>SE13 7QX</t>
  </si>
  <si>
    <t>90 St. Augustines Rd</t>
  </si>
  <si>
    <t>NW1 9RP</t>
  </si>
  <si>
    <t>16 Heber Rd</t>
  </si>
  <si>
    <t>SE22 9LA</t>
  </si>
  <si>
    <t>3 Rector St</t>
  </si>
  <si>
    <t>N1 7DG</t>
  </si>
  <si>
    <t>2/126 Long Acre</t>
  </si>
  <si>
    <t>WC2E 9PE</t>
  </si>
  <si>
    <t>Highbury</t>
  </si>
  <si>
    <t>Shoreditch</t>
  </si>
  <si>
    <t>Greenwich</t>
  </si>
  <si>
    <t>Shepards Bush</t>
  </si>
  <si>
    <t>New Charlton</t>
  </si>
  <si>
    <t>South Lambeth</t>
  </si>
  <si>
    <t>Furzedown</t>
  </si>
  <si>
    <t>Clapham</t>
  </si>
  <si>
    <t>Earls Court</t>
  </si>
  <si>
    <t>Maida Vale</t>
  </si>
  <si>
    <t>South Hamstead</t>
  </si>
  <si>
    <t>King's Cross</t>
  </si>
  <si>
    <t>Streatham Hill</t>
  </si>
  <si>
    <t>Blackheath</t>
  </si>
  <si>
    <t>Barnes</t>
  </si>
  <si>
    <t>Ladywell</t>
  </si>
  <si>
    <t>Blackheath Park</t>
  </si>
  <si>
    <t>Kilburn</t>
  </si>
  <si>
    <t>St Johns</t>
  </si>
  <si>
    <t>Kentish Town</t>
  </si>
  <si>
    <t>East Dulwich</t>
  </si>
  <si>
    <t>Hoxton</t>
  </si>
  <si>
    <t>Strand</t>
  </si>
  <si>
    <t>Time Out Holidays</t>
  </si>
  <si>
    <t>sales@timeoutholidays.co.uk</t>
  </si>
  <si>
    <t>Invoice</t>
  </si>
  <si>
    <t>To:</t>
  </si>
  <si>
    <t>Code</t>
  </si>
  <si>
    <t>No. of days</t>
  </si>
  <si>
    <t>Total</t>
  </si>
  <si>
    <t>Commission</t>
  </si>
  <si>
    <t>Lanford Haverrman Travel</t>
  </si>
  <si>
    <t>ABC Holidays</t>
  </si>
  <si>
    <t>Product details</t>
  </si>
  <si>
    <t>Product</t>
  </si>
  <si>
    <t>Length (no. of days)</t>
  </si>
  <si>
    <t>Tour operator</t>
  </si>
  <si>
    <t>See South America 30 days</t>
  </si>
  <si>
    <t>SAM30</t>
  </si>
  <si>
    <t>AdvenTours</t>
  </si>
  <si>
    <t>Canada Encounter 20 days</t>
  </si>
  <si>
    <t>CN20</t>
  </si>
  <si>
    <t>Twilight Tours</t>
  </si>
  <si>
    <t>France/Italy 20 days</t>
  </si>
  <si>
    <t>FIT20</t>
  </si>
  <si>
    <t>Germany/Switzerland/Austria 20 days</t>
  </si>
  <si>
    <t>GSA20</t>
  </si>
  <si>
    <t>TravelWings</t>
  </si>
  <si>
    <t>New Zealand Natural tour 20 days</t>
  </si>
  <si>
    <t>NZN20</t>
  </si>
  <si>
    <t>Odessey Tours</t>
  </si>
  <si>
    <t>New Zealand South Island Special 20 days</t>
  </si>
  <si>
    <t>NZS20</t>
  </si>
  <si>
    <t>See South America 20 days</t>
  </si>
  <si>
    <t>SAM20</t>
  </si>
  <si>
    <t>Go USA 20 days</t>
  </si>
  <si>
    <t>US20</t>
  </si>
  <si>
    <t>Aussie Adventure 14 days</t>
  </si>
  <si>
    <t>AU14</t>
  </si>
  <si>
    <t>Eastern Expedition 14 day tour</t>
  </si>
  <si>
    <t>EEX14</t>
  </si>
  <si>
    <t>Germany Classic 14 days</t>
  </si>
  <si>
    <t>GC14</t>
  </si>
  <si>
    <t>Greek Island hop 14 days</t>
  </si>
  <si>
    <t>GR14</t>
  </si>
  <si>
    <t>Queensway Tours</t>
  </si>
  <si>
    <t>Highland 14 day tour</t>
  </si>
  <si>
    <t>H78</t>
  </si>
  <si>
    <t>Anderson Tours</t>
  </si>
  <si>
    <t>Idyllic Italy 14 day tour</t>
  </si>
  <si>
    <t>IT14</t>
  </si>
  <si>
    <t>Passport Holidays</t>
  </si>
  <si>
    <t>New Zealand Natural tour 14 days</t>
  </si>
  <si>
    <t>NZN14</t>
  </si>
  <si>
    <t>Discover Scandanavia 14 days</t>
  </si>
  <si>
    <t>SC14</t>
  </si>
  <si>
    <t>Go USA 14 days</t>
  </si>
  <si>
    <t>US14</t>
  </si>
  <si>
    <t>Camp Europe 10 days</t>
  </si>
  <si>
    <t>CE10</t>
  </si>
  <si>
    <t>Canada Encounter 10 days</t>
  </si>
  <si>
    <t>CN10</t>
  </si>
  <si>
    <t>French Fiesta 10 day tour</t>
  </si>
  <si>
    <t>FF10</t>
  </si>
  <si>
    <t>A la France</t>
  </si>
  <si>
    <t>Greek Island hop 10 days</t>
  </si>
  <si>
    <t>GR10</t>
  </si>
  <si>
    <t>Into Iceland 10 days</t>
  </si>
  <si>
    <t>IC10</t>
  </si>
  <si>
    <t>Irish Rover 10 days</t>
  </si>
  <si>
    <t>IR10</t>
  </si>
  <si>
    <t>Mediterreanean Coast 10 days</t>
  </si>
  <si>
    <t>MD10</t>
  </si>
  <si>
    <t>Spain/Portugal 10 days</t>
  </si>
  <si>
    <t>SPP10</t>
  </si>
  <si>
    <t>Amor España 10 day tour</t>
  </si>
  <si>
    <t>SS10</t>
  </si>
  <si>
    <t>Turkish Delight 10 day tour</t>
  </si>
  <si>
    <t>TK10</t>
  </si>
  <si>
    <t>Hot Holidays</t>
  </si>
  <si>
    <t>Welsh Wanderer 10 days</t>
  </si>
  <si>
    <t>WL10</t>
  </si>
  <si>
    <t>Adventure Austria and Germany 7 days</t>
  </si>
  <si>
    <t>AG07</t>
  </si>
  <si>
    <t>French Fiesta 7 day tour</t>
  </si>
  <si>
    <t>FF07</t>
  </si>
  <si>
    <t>Germany Classic 7 days</t>
  </si>
  <si>
    <t>GC07</t>
  </si>
  <si>
    <t>Irish Rover 7 days</t>
  </si>
  <si>
    <t>IR07</t>
  </si>
  <si>
    <t>Idyllic Italy 7 day tour</t>
  </si>
  <si>
    <t>IT07</t>
  </si>
  <si>
    <t>Mediterreanean Coast 7 days</t>
  </si>
  <si>
    <t>MD07</t>
  </si>
  <si>
    <t>Magical Morroco 7 days</t>
  </si>
  <si>
    <t>MO07</t>
  </si>
  <si>
    <t>Ski Switzerland 7 days</t>
  </si>
  <si>
    <t>SW07</t>
  </si>
  <si>
    <t>Highland 5 day tour</t>
  </si>
  <si>
    <t>H56</t>
  </si>
  <si>
    <t>Holland Highlights 5 days</t>
  </si>
  <si>
    <t>HH05</t>
  </si>
  <si>
    <t>Hollandia Holidays</t>
  </si>
  <si>
    <t>Amor España 5 day tour</t>
  </si>
  <si>
    <t>SS05</t>
  </si>
  <si>
    <t>Turkish Delight 5 day tour</t>
  </si>
  <si>
    <t>TK05</t>
  </si>
  <si>
    <t>Price</t>
  </si>
  <si>
    <t>Mindy Sadley Travel</t>
  </si>
  <si>
    <t>Essence Jardine Holidays</t>
  </si>
  <si>
    <t xml:space="preserve">Jaylin Tours </t>
  </si>
  <si>
    <t xml:space="preserve">Coral Tours </t>
  </si>
  <si>
    <t>Monty Sanforth Holidays</t>
  </si>
  <si>
    <t>Payton Cady Travel</t>
  </si>
  <si>
    <t xml:space="preserve">Eveline Tours </t>
  </si>
  <si>
    <t xml:space="preserve">Chantal Tours </t>
  </si>
  <si>
    <t>Penelope Cason Travel</t>
  </si>
  <si>
    <t>Alec Briner Holidays</t>
  </si>
  <si>
    <t>Braidy Thomlinson Travel</t>
  </si>
  <si>
    <t xml:space="preserve">Linzi Holidays </t>
  </si>
  <si>
    <t>Brigit Thorley Travel</t>
  </si>
  <si>
    <t xml:space="preserve">Porter Holidays </t>
  </si>
  <si>
    <t xml:space="preserve">Sheridan Tours </t>
  </si>
  <si>
    <t>Ian Tillson Travel</t>
  </si>
  <si>
    <t>Gillian Hunter Holidays</t>
  </si>
  <si>
    <t xml:space="preserve">Tripp Tours </t>
  </si>
  <si>
    <t xml:space="preserve">Vincent Tours </t>
  </si>
  <si>
    <t xml:space="preserve">Richter Travel </t>
  </si>
  <si>
    <t>Lauren Reed Travel</t>
  </si>
  <si>
    <t>Product Code</t>
  </si>
  <si>
    <t>Customer No</t>
  </si>
  <si>
    <t>NAME</t>
  </si>
  <si>
    <t>ADDRESS 1</t>
  </si>
  <si>
    <t>ADDRESS 2</t>
  </si>
  <si>
    <t>TOWN / CITY</t>
  </si>
  <si>
    <t>POST CODE</t>
  </si>
</sst>
</file>

<file path=xl/styles.xml><?xml version="1.0" encoding="utf-8"?>
<styleSheet xmlns="http://schemas.openxmlformats.org/spreadsheetml/2006/main">
  <numFmts count="4">
    <numFmt numFmtId="164" formatCode="&quot;£&quot;#,##0.00"/>
    <numFmt numFmtId="165" formatCode="00000"/>
    <numFmt numFmtId="166" formatCode="[$£-809]#,##0.00"/>
    <numFmt numFmtId="167" formatCode="&quot;£&quot;#,##0"/>
  </numFmts>
  <fonts count="6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/>
    <xf numFmtId="0" fontId="3" fillId="0" borderId="0" xfId="0" applyFont="1" applyAlignment="1">
      <alignment vertical="top"/>
    </xf>
    <xf numFmtId="14" fontId="3" fillId="0" borderId="0" xfId="0" applyNumberFormat="1" applyFont="1"/>
    <xf numFmtId="0" fontId="4" fillId="0" borderId="0" xfId="0" applyFont="1" applyBorder="1" applyAlignment="1"/>
    <xf numFmtId="0" fontId="0" fillId="0" borderId="0" xfId="0" applyAlignment="1">
      <alignment horizontal="center"/>
    </xf>
    <xf numFmtId="9" fontId="0" fillId="0" borderId="0" xfId="0" applyNumberFormat="1"/>
    <xf numFmtId="10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center"/>
    </xf>
    <xf numFmtId="166" fontId="3" fillId="0" borderId="8" xfId="0" applyNumberFormat="1" applyFont="1" applyBorder="1"/>
    <xf numFmtId="166" fontId="3" fillId="0" borderId="9" xfId="0" applyNumberFormat="1" applyFont="1" applyBorder="1"/>
    <xf numFmtId="167" fontId="0" fillId="0" borderId="0" xfId="0" applyNumberFormat="1"/>
    <xf numFmtId="0" fontId="2" fillId="0" borderId="0" xfId="0" applyFont="1" applyAlignment="1">
      <alignment horizontal="left"/>
    </xf>
    <xf numFmtId="0" fontId="4" fillId="0" borderId="7" xfId="0" applyFont="1" applyBorder="1" applyAlignment="1">
      <alignment horizontal="left" vertical="top"/>
    </xf>
    <xf numFmtId="0" fontId="5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42"/>
  <sheetViews>
    <sheetView showGridLines="0" tabSelected="1" workbookViewId="0">
      <selection activeCell="B16" sqref="B16"/>
    </sheetView>
  </sheetViews>
  <sheetFormatPr defaultColWidth="11.85546875" defaultRowHeight="12.75"/>
  <cols>
    <col min="1" max="1" width="12.28515625" style="6" bestFit="1" customWidth="1"/>
    <col min="2" max="2" width="32.42578125" style="6" bestFit="1" customWidth="1"/>
    <col min="3" max="3" width="26.5703125" style="6" customWidth="1"/>
    <col min="4" max="4" width="13.28515625" style="6" customWidth="1"/>
    <col min="5" max="5" width="13.140625" style="6" bestFit="1" customWidth="1"/>
    <col min="6" max="6" width="12.7109375" style="6" customWidth="1"/>
    <col min="7" max="254" width="9.140625" style="6" customWidth="1"/>
    <col min="255" max="255" width="12.28515625" style="18" bestFit="1" customWidth="1"/>
    <col min="256" max="256" width="11.85546875" style="18" bestFit="1"/>
    <col min="257" max="16384" width="11.85546875" style="18"/>
  </cols>
  <sheetData>
    <row r="1" spans="1:256" ht="24.75" customHeight="1">
      <c r="A1" s="29" t="s">
        <v>91</v>
      </c>
      <c r="B1" s="29"/>
      <c r="C1" s="29"/>
      <c r="D1" s="11"/>
      <c r="E1" s="11"/>
      <c r="F1" s="11"/>
    </row>
    <row r="2" spans="1:256" s="12" customFormat="1" ht="23.25" customHeight="1">
      <c r="A2" s="28" t="s">
        <v>89</v>
      </c>
      <c r="B2" s="28"/>
      <c r="IU2" s="19"/>
      <c r="IV2" s="19"/>
    </row>
    <row r="3" spans="1:256">
      <c r="A3" s="27" t="s">
        <v>5</v>
      </c>
      <c r="B3" s="27"/>
      <c r="E3" s="1" t="s">
        <v>11</v>
      </c>
      <c r="IU3" s="18" t="s">
        <v>215</v>
      </c>
      <c r="IV3" s="18" t="s">
        <v>216</v>
      </c>
    </row>
    <row r="4" spans="1:256">
      <c r="A4" s="27" t="s">
        <v>6</v>
      </c>
      <c r="B4" s="27"/>
      <c r="E4" s="1" t="s">
        <v>12</v>
      </c>
      <c r="F4" s="13">
        <f ca="1">TODAY()</f>
        <v>40637</v>
      </c>
      <c r="IU4" s="18" t="str">
        <f>'Product list'!A5</f>
        <v>SAM30</v>
      </c>
      <c r="IV4" s="18">
        <f>'Customer details'!A2</f>
        <v>11158</v>
      </c>
    </row>
    <row r="5" spans="1:256">
      <c r="A5" s="1" t="s">
        <v>2</v>
      </c>
      <c r="B5" s="1" t="s">
        <v>7</v>
      </c>
      <c r="E5" s="1" t="s">
        <v>13</v>
      </c>
      <c r="F5" s="6" t="s">
        <v>216</v>
      </c>
      <c r="IU5" s="18" t="str">
        <f>'Product list'!A6</f>
        <v>CN20</v>
      </c>
      <c r="IV5" s="18">
        <f>'Customer details'!A3</f>
        <v>11584</v>
      </c>
    </row>
    <row r="6" spans="1:256">
      <c r="A6" s="27" t="s">
        <v>90</v>
      </c>
      <c r="B6" s="27"/>
      <c r="IU6" s="18" t="str">
        <f>'Product list'!A7</f>
        <v>FIT20</v>
      </c>
      <c r="IV6" s="18">
        <f>'Customer details'!A4</f>
        <v>11659</v>
      </c>
    </row>
    <row r="7" spans="1:256">
      <c r="IU7" s="18" t="str">
        <f>'Product list'!A8</f>
        <v>GSA20</v>
      </c>
      <c r="IV7" s="18">
        <f>'Customer details'!A5</f>
        <v>12867</v>
      </c>
    </row>
    <row r="8" spans="1:256">
      <c r="A8" s="1" t="s">
        <v>92</v>
      </c>
      <c r="B8" s="22" t="s">
        <v>217</v>
      </c>
      <c r="C8" s="22"/>
      <c r="I8" s="5"/>
      <c r="IU8" s="18" t="str">
        <f>'Product list'!A9</f>
        <v>NZN20</v>
      </c>
      <c r="IV8" s="18">
        <f>'Customer details'!A6</f>
        <v>14809</v>
      </c>
    </row>
    <row r="9" spans="1:256">
      <c r="B9" s="22" t="s">
        <v>218</v>
      </c>
      <c r="C9" s="22"/>
      <c r="I9" s="5"/>
      <c r="IU9" s="18" t="str">
        <f>'Product list'!A10</f>
        <v>NZS20</v>
      </c>
      <c r="IV9" s="18">
        <f>'Customer details'!A7</f>
        <v>20058</v>
      </c>
    </row>
    <row r="10" spans="1:256">
      <c r="B10" s="22" t="s">
        <v>219</v>
      </c>
      <c r="C10" s="22"/>
      <c r="I10" s="5"/>
      <c r="IU10" s="18" t="str">
        <f>'Product list'!A11</f>
        <v>SAM20</v>
      </c>
      <c r="IV10" s="18">
        <f>'Customer details'!A8</f>
        <v>20337</v>
      </c>
    </row>
    <row r="11" spans="1:256">
      <c r="B11" s="6" t="s">
        <v>220</v>
      </c>
      <c r="C11" s="18"/>
      <c r="I11" s="5"/>
      <c r="IU11" s="18" t="str">
        <f>'Product list'!A12</f>
        <v>US20</v>
      </c>
      <c r="IV11" s="18">
        <f>'Customer details'!A9</f>
        <v>22680</v>
      </c>
    </row>
    <row r="12" spans="1:256">
      <c r="B12" s="6" t="s">
        <v>221</v>
      </c>
      <c r="I12" s="5"/>
    </row>
    <row r="13" spans="1:256">
      <c r="I13" s="5"/>
      <c r="IU13" s="18" t="str">
        <f>'Product list'!A13</f>
        <v>AU14</v>
      </c>
      <c r="IV13" s="18">
        <f>'Customer details'!A10</f>
        <v>22974</v>
      </c>
    </row>
    <row r="14" spans="1:256">
      <c r="I14" s="5"/>
      <c r="IU14" s="18" t="str">
        <f>'Product list'!A14</f>
        <v>EEX14</v>
      </c>
      <c r="IV14" s="18">
        <f>'Customer details'!A11</f>
        <v>25525</v>
      </c>
    </row>
    <row r="15" spans="1:256">
      <c r="A15" s="7" t="s">
        <v>93</v>
      </c>
      <c r="B15" s="8" t="s">
        <v>94</v>
      </c>
      <c r="C15" s="8" t="s">
        <v>3</v>
      </c>
      <c r="D15" s="8" t="s">
        <v>4</v>
      </c>
      <c r="E15" s="9" t="s">
        <v>96</v>
      </c>
      <c r="F15" s="8" t="s">
        <v>95</v>
      </c>
      <c r="I15" s="5"/>
      <c r="IU15" s="18" t="str">
        <f>'Product list'!A15</f>
        <v>GC14</v>
      </c>
      <c r="IV15" s="18">
        <f>'Customer details'!A12</f>
        <v>25871</v>
      </c>
    </row>
    <row r="16" spans="1:256">
      <c r="A16" s="20" t="s">
        <v>104</v>
      </c>
      <c r="B16" s="23">
        <f>IF(ISBLANK(A16)," ",VLOOKUP(A16,'Product list'!$A$5:$F$44,3,FALSE))</f>
        <v>30</v>
      </c>
      <c r="C16" s="23" t="str">
        <f>IF(ISBLANK(A16)," ",VLOOKUP(A16,'Product list'!$A$5:$F$44,2,FALSE))</f>
        <v>See South America 30 days</v>
      </c>
      <c r="D16" s="23">
        <f>IF(ISBLANK(A16)," ",VLOOKUP(A16,'Product list'!$A$5:$F$44,5,FALSE))</f>
        <v>5748</v>
      </c>
      <c r="E16" s="23">
        <f>IF(ISBLANK(A16)," ",VLOOKUP(A16,'Product list'!$A$5:$F$44,6,FALSE))</f>
        <v>0.15</v>
      </c>
      <c r="F16" s="24">
        <f>IF(A16="","",D16+(D16*E16))</f>
        <v>6610.2</v>
      </c>
      <c r="I16" s="5"/>
      <c r="IU16" s="18" t="str">
        <f>'Product list'!A16</f>
        <v>GR14</v>
      </c>
      <c r="IV16" s="18">
        <f>'Customer details'!A13</f>
        <v>26704</v>
      </c>
    </row>
    <row r="17" spans="1:256">
      <c r="A17" s="20"/>
      <c r="B17" s="23" t="str">
        <f>IF(ISBLANK(A17)," ",VLOOKUP(A17,'Product list'!$A$5:$F$44,3,FALSE))</f>
        <v xml:space="preserve"> </v>
      </c>
      <c r="C17" s="23" t="str">
        <f>IF(ISBLANK(A17)," ",VLOOKUP(A17,'Product list'!$A$5:$F$44,2,FALSE))</f>
        <v xml:space="preserve"> </v>
      </c>
      <c r="D17" s="23" t="str">
        <f>IF(ISBLANK(A17)," ",VLOOKUP(A17,'Product list'!$A$5:$F$44,5,FALSE))</f>
        <v xml:space="preserve"> </v>
      </c>
      <c r="E17" s="23" t="str">
        <f>IF(ISBLANK(A17)," ",VLOOKUP(A17,'Product list'!$A$5:$F$44,6,FALSE))</f>
        <v xml:space="preserve"> </v>
      </c>
      <c r="F17" s="24" t="str">
        <f t="shared" ref="F17:F23" si="0">IF(A17="","",D17+(D17*E17))</f>
        <v/>
      </c>
      <c r="I17" s="5"/>
      <c r="IU17" s="18" t="str">
        <f>'Product list'!A17</f>
        <v>H78</v>
      </c>
      <c r="IV17" s="18">
        <f>'Customer details'!A14</f>
        <v>30268</v>
      </c>
    </row>
    <row r="18" spans="1:256">
      <c r="A18" s="20"/>
      <c r="B18" s="23" t="str">
        <f>IF(ISBLANK(A18)," ",VLOOKUP(A18,'Product list'!$A$5:$F$44,3,FALSE))</f>
        <v xml:space="preserve"> </v>
      </c>
      <c r="C18" s="23" t="str">
        <f>IF(ISBLANK(A18)," ",VLOOKUP(A18,'Product list'!$A$5:$F$44,2,FALSE))</f>
        <v xml:space="preserve"> </v>
      </c>
      <c r="D18" s="23" t="str">
        <f>IF(ISBLANK(A18)," ",VLOOKUP(A18,'Product list'!$A$5:$F$44,5,FALSE))</f>
        <v xml:space="preserve"> </v>
      </c>
      <c r="E18" s="23" t="str">
        <f>IF(ISBLANK(A18)," ",VLOOKUP(A18,'Product list'!$A$5:$F$44,6,FALSE))</f>
        <v xml:space="preserve"> </v>
      </c>
      <c r="F18" s="24" t="str">
        <f t="shared" si="0"/>
        <v/>
      </c>
      <c r="I18" s="5"/>
      <c r="IU18" s="18" t="str">
        <f>'Product list'!A18</f>
        <v>IT14</v>
      </c>
      <c r="IV18" s="18">
        <f>'Customer details'!A15</f>
        <v>36954</v>
      </c>
    </row>
    <row r="19" spans="1:256">
      <c r="A19" s="20"/>
      <c r="B19" s="23" t="str">
        <f>IF(ISBLANK(A19)," ",VLOOKUP(A19,'Product list'!$A$5:$F$44,3,FALSE))</f>
        <v xml:space="preserve"> </v>
      </c>
      <c r="C19" s="23" t="str">
        <f>IF(ISBLANK(A19)," ",VLOOKUP(A19,'Product list'!$A$5:$F$44,2,FALSE))</f>
        <v xml:space="preserve"> </v>
      </c>
      <c r="D19" s="23" t="str">
        <f>IF(ISBLANK(A19)," ",VLOOKUP(A19,'Product list'!$A$5:$F$44,5,FALSE))</f>
        <v xml:space="preserve"> </v>
      </c>
      <c r="E19" s="23" t="str">
        <f>IF(ISBLANK(A19)," ",VLOOKUP(A19,'Product list'!$A$5:$F$44,6,FALSE))</f>
        <v xml:space="preserve"> </v>
      </c>
      <c r="F19" s="24" t="str">
        <f t="shared" si="0"/>
        <v/>
      </c>
      <c r="I19" s="5"/>
      <c r="IU19" s="18" t="str">
        <f>'Product list'!A19</f>
        <v>NZN14</v>
      </c>
      <c r="IV19" s="18">
        <f>'Customer details'!A16</f>
        <v>38547</v>
      </c>
    </row>
    <row r="20" spans="1:256">
      <c r="A20" s="20"/>
      <c r="B20" s="23" t="str">
        <f>IF(ISBLANK(A20)," ",VLOOKUP(A20,'Product list'!$A$5:$F$44,3,FALSE))</f>
        <v xml:space="preserve"> </v>
      </c>
      <c r="C20" s="23" t="str">
        <f>IF(ISBLANK(A20)," ",VLOOKUP(A20,'Product list'!$A$5:$F$44,2,FALSE))</f>
        <v xml:space="preserve"> </v>
      </c>
      <c r="D20" s="23" t="str">
        <f>IF(ISBLANK(A20)," ",VLOOKUP(A20,'Product list'!$A$5:$F$44,5,FALSE))</f>
        <v xml:space="preserve"> </v>
      </c>
      <c r="E20" s="23" t="str">
        <f>IF(ISBLANK(A20)," ",VLOOKUP(A20,'Product list'!$A$5:$F$44,6,FALSE))</f>
        <v xml:space="preserve"> </v>
      </c>
      <c r="F20" s="24" t="str">
        <f t="shared" si="0"/>
        <v/>
      </c>
      <c r="I20" s="5"/>
      <c r="IU20" s="18" t="str">
        <f>'Product list'!A20</f>
        <v>SC14</v>
      </c>
      <c r="IV20" s="18">
        <f>'Customer details'!A17</f>
        <v>44117</v>
      </c>
    </row>
    <row r="21" spans="1:256">
      <c r="A21" s="20" t="s">
        <v>133</v>
      </c>
      <c r="B21" s="23">
        <f>IF(ISBLANK(A21)," ",VLOOKUP(A21,'Product list'!$A$5:$F$44,3,FALSE))</f>
        <v>14</v>
      </c>
      <c r="C21" s="23" t="str">
        <f>IF(ISBLANK(A21)," ",VLOOKUP(A21,'Product list'!$A$5:$F$44,2,FALSE))</f>
        <v>Highland 14 day tour</v>
      </c>
      <c r="D21" s="23">
        <f>IF(ISBLANK(A21)," ",VLOOKUP(A21,'Product list'!$A$5:$F$44,5,FALSE))</f>
        <v>1673</v>
      </c>
      <c r="E21" s="23">
        <f>IF(ISBLANK(A21)," ",VLOOKUP(A21,'Product list'!$A$5:$F$44,6,FALSE))</f>
        <v>0.15</v>
      </c>
      <c r="F21" s="24">
        <f t="shared" si="0"/>
        <v>1923.95</v>
      </c>
      <c r="I21" s="5"/>
      <c r="IU21" s="18" t="str">
        <f>'Product list'!A23</f>
        <v>CN10</v>
      </c>
      <c r="IV21" s="18">
        <f>'Customer details'!A20</f>
        <v>55683</v>
      </c>
    </row>
    <row r="22" spans="1:256">
      <c r="A22" s="20"/>
      <c r="B22" s="23" t="str">
        <f>IF(ISBLANK(A22)," ",VLOOKUP(A22,'Product list'!$A$5:$F$44,3,FALSE))</f>
        <v xml:space="preserve"> </v>
      </c>
      <c r="C22" s="23" t="str">
        <f>IF(ISBLANK(A22)," ",VLOOKUP(A22,'Product list'!$A$5:$F$44,2,FALSE))</f>
        <v xml:space="preserve"> </v>
      </c>
      <c r="D22" s="23" t="str">
        <f>IF(ISBLANK(A22)," ",VLOOKUP(A22,'Product list'!$A$5:$F$44,5,FALSE))</f>
        <v xml:space="preserve"> </v>
      </c>
      <c r="E22" s="23" t="str">
        <f>IF(ISBLANK(A22)," ",VLOOKUP(A22,'Product list'!$A$5:$F$44,6,FALSE))</f>
        <v xml:space="preserve"> </v>
      </c>
      <c r="F22" s="24" t="str">
        <f t="shared" si="0"/>
        <v/>
      </c>
      <c r="I22" s="5"/>
      <c r="IU22" s="18" t="str">
        <f>'Product list'!A24</f>
        <v>FF10</v>
      </c>
      <c r="IV22" s="18">
        <f>'Customer details'!A21</f>
        <v>58437</v>
      </c>
    </row>
    <row r="23" spans="1:256">
      <c r="A23" s="20"/>
      <c r="B23" s="23" t="str">
        <f>IF(ISBLANK(A23)," ",VLOOKUP(A23,'Product list'!$A$5:$F$44,3,FALSE))</f>
        <v xml:space="preserve"> </v>
      </c>
      <c r="C23" s="23" t="str">
        <f>IF(ISBLANK(A23)," ",VLOOKUP(A23,'Product list'!$A$5:$F$44,2,FALSE))</f>
        <v xml:space="preserve"> </v>
      </c>
      <c r="D23" s="23" t="str">
        <f>IF(ISBLANK(A23)," ",VLOOKUP(A23,'Product list'!$A$5:$F$44,5,FALSE))</f>
        <v xml:space="preserve"> </v>
      </c>
      <c r="E23" s="23" t="str">
        <f>IF(ISBLANK(A23)," ",VLOOKUP(A23,'Product list'!$A$5:$F$44,6,FALSE))</f>
        <v xml:space="preserve"> </v>
      </c>
      <c r="F23" s="24" t="str">
        <f t="shared" si="0"/>
        <v/>
      </c>
      <c r="I23" s="5"/>
      <c r="IU23" s="18" t="str">
        <f>'Product list'!A25</f>
        <v>GR10</v>
      </c>
      <c r="IV23" s="18">
        <f>'Customer details'!A22</f>
        <v>63851</v>
      </c>
    </row>
    <row r="24" spans="1:256">
      <c r="A24" s="20"/>
      <c r="B24" s="23" t="str">
        <f>IF(ISBLANK(A24)," ",VLOOKUP(A24,'Product list'!$A$5:$F$44,3,FALSE))</f>
        <v xml:space="preserve"> </v>
      </c>
      <c r="C24" s="23" t="str">
        <f>IF(ISBLANK(A24)," ",VLOOKUP(A24,'Product list'!$A$5:$F$44,2,FALSE))</f>
        <v xml:space="preserve"> </v>
      </c>
      <c r="D24" s="23" t="str">
        <f>IF(ISBLANK(A24)," ",VLOOKUP(A24,'Product list'!$A$5:$F$44,5,FALSE))</f>
        <v xml:space="preserve"> </v>
      </c>
      <c r="E24" s="23" t="str">
        <f>IF(ISBLANK(A24)," ",VLOOKUP(A24,'Product list'!$A$5:$F$44,6,FALSE))</f>
        <v xml:space="preserve"> </v>
      </c>
      <c r="F24" s="24" t="str">
        <f>IF(A24="","",D24+(D24*E24))</f>
        <v/>
      </c>
      <c r="I24" s="5"/>
      <c r="IU24" s="18" t="str">
        <f>'Product list'!A26</f>
        <v>IC10</v>
      </c>
      <c r="IV24" s="18">
        <f>'Customer details'!A23</f>
        <v>64287</v>
      </c>
    </row>
    <row r="25" spans="1:256">
      <c r="A25" s="20"/>
      <c r="B25" s="23" t="str">
        <f>IF(ISBLANK(A25)," ",VLOOKUP(A25,'Product list'!$A$5:$F$44,3,FALSE))</f>
        <v xml:space="preserve"> </v>
      </c>
      <c r="C25" s="23" t="str">
        <f>IF(ISBLANK(A25)," ",VLOOKUP(A25,'Product list'!$A$5:$F$44,2,FALSE))</f>
        <v xml:space="preserve"> </v>
      </c>
      <c r="D25" s="23" t="str">
        <f>IF(ISBLANK(A25)," ",VLOOKUP(A25,'Product list'!$A$5:$F$44,5,FALSE))</f>
        <v xml:space="preserve"> </v>
      </c>
      <c r="E25" s="23" t="str">
        <f>IF(ISBLANK(A25)," ",VLOOKUP(A25,'Product list'!$A$5:$F$44,6,FALSE))</f>
        <v xml:space="preserve"> </v>
      </c>
      <c r="F25" s="24" t="str">
        <f t="shared" ref="F25:F30" si="1">IF(A25="","",D25+(D25*E25))</f>
        <v/>
      </c>
      <c r="I25" s="5"/>
      <c r="IU25" s="18" t="str">
        <f>'Product list'!A27</f>
        <v>IR10</v>
      </c>
      <c r="IV25" s="18">
        <f>'Customer details'!A24</f>
        <v>66874</v>
      </c>
    </row>
    <row r="26" spans="1:256">
      <c r="A26" s="20" t="s">
        <v>136</v>
      </c>
      <c r="B26" s="23">
        <f>IF(ISBLANK(A26)," ",VLOOKUP(A26,'Product list'!$A$5:$F$44,3,FALSE))</f>
        <v>14</v>
      </c>
      <c r="C26" s="23" t="str">
        <f>IF(ISBLANK(A26)," ",VLOOKUP(A26,'Product list'!$A$5:$F$44,2,FALSE))</f>
        <v>Idyllic Italy 14 day tour</v>
      </c>
      <c r="D26" s="23">
        <f>IF(ISBLANK(A26)," ",VLOOKUP(A26,'Product list'!$A$5:$F$44,5,FALSE))</f>
        <v>1988</v>
      </c>
      <c r="E26" s="23">
        <f>IF(ISBLANK(A26)," ",VLOOKUP(A26,'Product list'!$A$5:$F$44,6,FALSE))</f>
        <v>0.16</v>
      </c>
      <c r="F26" s="24">
        <f t="shared" si="1"/>
        <v>2306.08</v>
      </c>
      <c r="I26" s="5"/>
      <c r="IU26" s="18" t="str">
        <f>'Product list'!A28</f>
        <v>MD10</v>
      </c>
      <c r="IV26" s="18">
        <f>'Customer details'!A25</f>
        <v>73390</v>
      </c>
    </row>
    <row r="27" spans="1:256">
      <c r="A27" s="20"/>
      <c r="B27" s="23" t="str">
        <f>IF(ISBLANK(A27)," ",VLOOKUP(A27,'Product list'!$A$5:$F$44,3,FALSE))</f>
        <v xml:space="preserve"> </v>
      </c>
      <c r="C27" s="23" t="str">
        <f>IF(ISBLANK(A27)," ",VLOOKUP(A27,'Product list'!$A$5:$F$44,2,FALSE))</f>
        <v xml:space="preserve"> </v>
      </c>
      <c r="D27" s="23" t="str">
        <f>IF(ISBLANK(A27)," ",VLOOKUP(A27,'Product list'!$A$5:$F$44,5,FALSE))</f>
        <v xml:space="preserve"> </v>
      </c>
      <c r="E27" s="23" t="str">
        <f>IF(ISBLANK(A27)," ",VLOOKUP(A27,'Product list'!$A$5:$F$44,6,FALSE))</f>
        <v xml:space="preserve"> </v>
      </c>
      <c r="F27" s="24" t="str">
        <f t="shared" si="1"/>
        <v/>
      </c>
      <c r="I27" s="5"/>
      <c r="IU27" s="18" t="str">
        <f>'Product list'!A29</f>
        <v>SPP10</v>
      </c>
      <c r="IV27" s="18">
        <f>'Customer details'!A26</f>
        <v>77482</v>
      </c>
    </row>
    <row r="28" spans="1:256">
      <c r="A28" s="20"/>
      <c r="B28" s="23" t="str">
        <f>IF(ISBLANK(A28)," ",VLOOKUP(A28,'Product list'!$A$5:$F$44,3,FALSE))</f>
        <v xml:space="preserve"> </v>
      </c>
      <c r="C28" s="23" t="str">
        <f>IF(ISBLANK(A28)," ",VLOOKUP(A28,'Product list'!$A$5:$F$44,2,FALSE))</f>
        <v xml:space="preserve"> </v>
      </c>
      <c r="D28" s="23" t="str">
        <f>IF(ISBLANK(A28)," ",VLOOKUP(A28,'Product list'!$A$5:$F$44,5,FALSE))</f>
        <v xml:space="preserve"> </v>
      </c>
      <c r="E28" s="23" t="str">
        <f>IF(ISBLANK(A28)," ",VLOOKUP(A28,'Product list'!$A$5:$F$44,6,FALSE))</f>
        <v xml:space="preserve"> </v>
      </c>
      <c r="F28" s="24" t="str">
        <f t="shared" si="1"/>
        <v/>
      </c>
      <c r="I28" s="5"/>
      <c r="IU28" s="18" t="str">
        <f>'Product list'!A30</f>
        <v>SS10</v>
      </c>
    </row>
    <row r="29" spans="1:256">
      <c r="A29" s="20"/>
      <c r="B29" s="23" t="str">
        <f>IF(ISBLANK(A29)," ",VLOOKUP(A29,'Product list'!$A$5:$F$44,3,FALSE))</f>
        <v xml:space="preserve"> </v>
      </c>
      <c r="C29" s="23" t="str">
        <f>IF(ISBLANK(A29)," ",VLOOKUP(A29,'Product list'!$A$5:$F$44,2,FALSE))</f>
        <v xml:space="preserve"> </v>
      </c>
      <c r="D29" s="23" t="str">
        <f>IF(ISBLANK(A29)," ",VLOOKUP(A29,'Product list'!$A$5:$F$44,5,FALSE))</f>
        <v xml:space="preserve"> </v>
      </c>
      <c r="E29" s="23" t="str">
        <f>IF(ISBLANK(A29)," ",VLOOKUP(A29,'Product list'!$A$5:$F$44,6,FALSE))</f>
        <v xml:space="preserve"> </v>
      </c>
      <c r="F29" s="24" t="str">
        <f t="shared" si="1"/>
        <v/>
      </c>
      <c r="I29" s="5"/>
      <c r="IU29" s="18" t="str">
        <f>'Product list'!A31</f>
        <v>TK10</v>
      </c>
    </row>
    <row r="30" spans="1:256">
      <c r="A30" s="21"/>
      <c r="B30" s="23" t="str">
        <f>IF(ISBLANK(A30)," ",VLOOKUP(A30,'Product list'!$A$5:$F$44,3,FALSE))</f>
        <v xml:space="preserve"> </v>
      </c>
      <c r="C30" s="23" t="str">
        <f>IF(ISBLANK(A30)," ",VLOOKUP(A30,'Product list'!$A$5:$F$44,2,FALSE))</f>
        <v xml:space="preserve"> </v>
      </c>
      <c r="D30" s="23" t="str">
        <f>IF(ISBLANK(A30)," ",VLOOKUP(A30,'Product list'!$A$5:$F$44,5,FALSE))</f>
        <v xml:space="preserve"> </v>
      </c>
      <c r="E30" s="23" t="str">
        <f>IF(ISBLANK(A30)," ",VLOOKUP(A30,'Product list'!$A$5:$F$44,6,FALSE))</f>
        <v xml:space="preserve"> </v>
      </c>
      <c r="F30" s="24" t="str">
        <f t="shared" si="1"/>
        <v/>
      </c>
      <c r="I30" s="5"/>
      <c r="IU30" s="18" t="str">
        <f>'Product list'!A32</f>
        <v>WL10</v>
      </c>
    </row>
    <row r="31" spans="1:256" ht="13.5" thickBot="1">
      <c r="E31" s="10" t="s">
        <v>95</v>
      </c>
      <c r="F31" s="25">
        <f>SUM(F16:F30)</f>
        <v>10840.23</v>
      </c>
      <c r="I31" s="5"/>
      <c r="IU31" s="18" t="str">
        <f>'Product list'!A33</f>
        <v>AG07</v>
      </c>
    </row>
    <row r="32" spans="1:256" ht="13.5" thickTop="1">
      <c r="IU32" s="18" t="str">
        <f>'Product list'!A34</f>
        <v>FF07</v>
      </c>
    </row>
    <row r="33" spans="255:255">
      <c r="IU33" s="18" t="str">
        <f>'Product list'!A35</f>
        <v>GC07</v>
      </c>
    </row>
    <row r="34" spans="255:255">
      <c r="IU34" s="18" t="str">
        <f>'Product list'!A36</f>
        <v>IR07</v>
      </c>
    </row>
    <row r="35" spans="255:255">
      <c r="IU35" s="18" t="str">
        <f>'Product list'!A37</f>
        <v>IT07</v>
      </c>
    </row>
    <row r="36" spans="255:255">
      <c r="IU36" s="18" t="str">
        <f>'Product list'!A38</f>
        <v>MD07</v>
      </c>
    </row>
    <row r="37" spans="255:255">
      <c r="IU37" s="18" t="str">
        <f>'Product list'!A39</f>
        <v>MO07</v>
      </c>
    </row>
    <row r="38" spans="255:255">
      <c r="IU38" s="18" t="str">
        <f>'Product list'!A40</f>
        <v>SW07</v>
      </c>
    </row>
    <row r="39" spans="255:255">
      <c r="IU39" s="18" t="str">
        <f>'Product list'!A41</f>
        <v>H56</v>
      </c>
    </row>
    <row r="40" spans="255:255">
      <c r="IU40" s="18" t="str">
        <f>'Product list'!A42</f>
        <v>HH05</v>
      </c>
    </row>
    <row r="41" spans="255:255">
      <c r="IU41" s="18" t="str">
        <f>'Product list'!A43</f>
        <v>SS05</v>
      </c>
    </row>
    <row r="42" spans="255:255">
      <c r="IU42" s="18" t="str">
        <f>'Product list'!A44</f>
        <v>TK05</v>
      </c>
    </row>
  </sheetData>
  <mergeCells count="5">
    <mergeCell ref="A6:B6"/>
    <mergeCell ref="A2:B2"/>
    <mergeCell ref="A3:B3"/>
    <mergeCell ref="A4:B4"/>
    <mergeCell ref="A1:C1"/>
  </mergeCells>
  <phoneticPr fontId="1" type="noConversion"/>
  <dataValidations count="2">
    <dataValidation type="list" allowBlank="1" showInputMessage="1" showErrorMessage="1" sqref="F5">
      <formula1>$IV$3:$IV$27</formula1>
    </dataValidation>
    <dataValidation type="list" allowBlank="1" showInputMessage="1" showErrorMessage="1" promptTitle="Select Product Code" sqref="A16:A30">
      <formula1>$IU$3:$IU$42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"/>
  <sheetViews>
    <sheetView workbookViewId="0"/>
  </sheetViews>
  <sheetFormatPr defaultRowHeight="12.75"/>
  <cols>
    <col min="1" max="1" width="13.7109375" style="5" customWidth="1"/>
    <col min="2" max="2" width="22" bestFit="1" customWidth="1"/>
    <col min="3" max="3" width="26.85546875" bestFit="1" customWidth="1"/>
    <col min="4" max="4" width="15.85546875" bestFit="1" customWidth="1"/>
    <col min="5" max="5" width="14" customWidth="1"/>
    <col min="6" max="6" width="10.28515625" bestFit="1" customWidth="1"/>
  </cols>
  <sheetData>
    <row r="1" spans="1:6" s="1" customFormat="1">
      <c r="A1" s="4" t="s">
        <v>13</v>
      </c>
      <c r="B1" s="1" t="s">
        <v>0</v>
      </c>
      <c r="C1" s="1" t="s">
        <v>8</v>
      </c>
      <c r="D1" s="1" t="s">
        <v>9</v>
      </c>
      <c r="E1" s="1" t="s">
        <v>10</v>
      </c>
      <c r="F1" s="1" t="s">
        <v>1</v>
      </c>
    </row>
    <row r="2" spans="1:6">
      <c r="A2" s="5">
        <v>11158</v>
      </c>
      <c r="B2" t="s">
        <v>97</v>
      </c>
      <c r="C2" t="s">
        <v>16</v>
      </c>
      <c r="D2" t="s">
        <v>66</v>
      </c>
      <c r="E2" t="s">
        <v>2</v>
      </c>
      <c r="F2" t="s">
        <v>17</v>
      </c>
    </row>
    <row r="3" spans="1:6">
      <c r="A3" s="5">
        <v>11584</v>
      </c>
      <c r="B3" t="s">
        <v>98</v>
      </c>
      <c r="C3" t="s">
        <v>18</v>
      </c>
      <c r="D3" t="s">
        <v>67</v>
      </c>
      <c r="E3" t="s">
        <v>2</v>
      </c>
      <c r="F3" t="s">
        <v>19</v>
      </c>
    </row>
    <row r="4" spans="1:6">
      <c r="A4" s="5">
        <v>11659</v>
      </c>
      <c r="B4" t="s">
        <v>194</v>
      </c>
      <c r="C4" t="s">
        <v>20</v>
      </c>
      <c r="D4" t="s">
        <v>68</v>
      </c>
      <c r="E4" t="s">
        <v>2</v>
      </c>
      <c r="F4" t="s">
        <v>21</v>
      </c>
    </row>
    <row r="5" spans="1:6">
      <c r="A5" s="5">
        <v>12867</v>
      </c>
      <c r="B5" t="s">
        <v>195</v>
      </c>
      <c r="C5" t="s">
        <v>22</v>
      </c>
      <c r="D5" t="s">
        <v>69</v>
      </c>
      <c r="E5" t="s">
        <v>2</v>
      </c>
      <c r="F5" t="s">
        <v>23</v>
      </c>
    </row>
    <row r="6" spans="1:6">
      <c r="A6" s="5">
        <v>14809</v>
      </c>
      <c r="B6" t="s">
        <v>15</v>
      </c>
      <c r="C6" t="s">
        <v>24</v>
      </c>
      <c r="D6" t="s">
        <v>70</v>
      </c>
      <c r="E6" t="s">
        <v>2</v>
      </c>
      <c r="F6" t="s">
        <v>25</v>
      </c>
    </row>
    <row r="7" spans="1:6">
      <c r="A7" s="5">
        <v>20058</v>
      </c>
      <c r="B7" t="s">
        <v>196</v>
      </c>
      <c r="C7" t="s">
        <v>26</v>
      </c>
      <c r="D7" t="s">
        <v>71</v>
      </c>
      <c r="E7" t="s">
        <v>2</v>
      </c>
      <c r="F7" t="s">
        <v>27</v>
      </c>
    </row>
    <row r="8" spans="1:6">
      <c r="A8" s="5">
        <v>20337</v>
      </c>
      <c r="B8" t="s">
        <v>197</v>
      </c>
      <c r="C8" t="s">
        <v>28</v>
      </c>
      <c r="D8" t="s">
        <v>72</v>
      </c>
      <c r="E8" t="s">
        <v>2</v>
      </c>
      <c r="F8" t="s">
        <v>29</v>
      </c>
    </row>
    <row r="9" spans="1:6">
      <c r="A9" s="5">
        <v>22680</v>
      </c>
      <c r="B9" t="s">
        <v>198</v>
      </c>
      <c r="C9" t="s">
        <v>30</v>
      </c>
      <c r="D9" t="s">
        <v>73</v>
      </c>
      <c r="E9" t="s">
        <v>2</v>
      </c>
      <c r="F9" t="s">
        <v>31</v>
      </c>
    </row>
    <row r="10" spans="1:6">
      <c r="A10" s="5">
        <v>22974</v>
      </c>
      <c r="B10" t="s">
        <v>199</v>
      </c>
      <c r="C10" t="s">
        <v>32</v>
      </c>
      <c r="D10" t="s">
        <v>6</v>
      </c>
      <c r="E10" t="s">
        <v>2</v>
      </c>
      <c r="F10" t="s">
        <v>33</v>
      </c>
    </row>
    <row r="11" spans="1:6">
      <c r="A11" s="5">
        <v>25525</v>
      </c>
      <c r="B11" t="s">
        <v>200</v>
      </c>
      <c r="C11" t="s">
        <v>34</v>
      </c>
      <c r="D11" t="s">
        <v>74</v>
      </c>
      <c r="E11" t="s">
        <v>2</v>
      </c>
      <c r="F11" t="s">
        <v>35</v>
      </c>
    </row>
    <row r="12" spans="1:6">
      <c r="A12" s="5">
        <v>25871</v>
      </c>
      <c r="B12" t="s">
        <v>201</v>
      </c>
      <c r="C12" t="s">
        <v>36</v>
      </c>
      <c r="D12" t="s">
        <v>75</v>
      </c>
      <c r="E12" t="s">
        <v>2</v>
      </c>
      <c r="F12" t="s">
        <v>37</v>
      </c>
    </row>
    <row r="13" spans="1:6">
      <c r="A13" s="5">
        <v>26704</v>
      </c>
      <c r="B13" t="s">
        <v>202</v>
      </c>
      <c r="C13" t="s">
        <v>38</v>
      </c>
      <c r="D13" t="s">
        <v>76</v>
      </c>
      <c r="E13" t="s">
        <v>2</v>
      </c>
      <c r="F13" t="s">
        <v>39</v>
      </c>
    </row>
    <row r="14" spans="1:6">
      <c r="A14" s="5">
        <v>30268</v>
      </c>
      <c r="B14" t="s">
        <v>203</v>
      </c>
      <c r="C14" t="s">
        <v>40</v>
      </c>
      <c r="D14" t="s">
        <v>77</v>
      </c>
      <c r="E14" t="s">
        <v>2</v>
      </c>
      <c r="F14" t="s">
        <v>41</v>
      </c>
    </row>
    <row r="15" spans="1:6">
      <c r="A15" s="5">
        <v>36954</v>
      </c>
      <c r="B15" t="s">
        <v>204</v>
      </c>
      <c r="C15" t="s">
        <v>42</v>
      </c>
      <c r="D15" t="s">
        <v>78</v>
      </c>
      <c r="E15" t="s">
        <v>2</v>
      </c>
      <c r="F15" t="s">
        <v>43</v>
      </c>
    </row>
    <row r="16" spans="1:6">
      <c r="A16" s="5">
        <v>38547</v>
      </c>
      <c r="B16" t="s">
        <v>205</v>
      </c>
      <c r="C16" t="s">
        <v>44</v>
      </c>
      <c r="D16" t="s">
        <v>79</v>
      </c>
      <c r="E16" t="s">
        <v>2</v>
      </c>
      <c r="F16" t="s">
        <v>45</v>
      </c>
    </row>
    <row r="17" spans="1:6">
      <c r="A17" s="5">
        <v>44117</v>
      </c>
      <c r="B17" t="s">
        <v>206</v>
      </c>
      <c r="C17" t="s">
        <v>46</v>
      </c>
      <c r="D17" t="s">
        <v>80</v>
      </c>
      <c r="E17" t="s">
        <v>2</v>
      </c>
      <c r="F17" t="s">
        <v>47</v>
      </c>
    </row>
    <row r="18" spans="1:6">
      <c r="A18" s="5">
        <v>44156</v>
      </c>
      <c r="B18" t="s">
        <v>207</v>
      </c>
      <c r="C18" t="s">
        <v>48</v>
      </c>
      <c r="D18" t="s">
        <v>81</v>
      </c>
      <c r="E18" t="s">
        <v>2</v>
      </c>
      <c r="F18" t="s">
        <v>49</v>
      </c>
    </row>
    <row r="19" spans="1:6">
      <c r="A19" s="5">
        <v>44462</v>
      </c>
      <c r="B19" t="s">
        <v>208</v>
      </c>
      <c r="C19" t="s">
        <v>50</v>
      </c>
      <c r="D19" t="s">
        <v>82</v>
      </c>
      <c r="E19" t="s">
        <v>2</v>
      </c>
      <c r="F19" t="s">
        <v>51</v>
      </c>
    </row>
    <row r="20" spans="1:6">
      <c r="A20" s="5">
        <v>55683</v>
      </c>
      <c r="B20" t="s">
        <v>209</v>
      </c>
      <c r="C20" t="s">
        <v>52</v>
      </c>
      <c r="D20" t="s">
        <v>83</v>
      </c>
      <c r="E20" t="s">
        <v>2</v>
      </c>
      <c r="F20" t="s">
        <v>53</v>
      </c>
    </row>
    <row r="21" spans="1:6">
      <c r="A21" s="5">
        <v>58437</v>
      </c>
      <c r="B21" t="s">
        <v>210</v>
      </c>
      <c r="C21" t="s">
        <v>54</v>
      </c>
      <c r="D21" t="s">
        <v>68</v>
      </c>
      <c r="E21" t="s">
        <v>2</v>
      </c>
      <c r="F21" t="s">
        <v>55</v>
      </c>
    </row>
    <row r="22" spans="1:6">
      <c r="A22" s="5">
        <v>63851</v>
      </c>
      <c r="B22" t="s">
        <v>211</v>
      </c>
      <c r="C22" t="s">
        <v>56</v>
      </c>
      <c r="D22" t="s">
        <v>84</v>
      </c>
      <c r="E22" t="s">
        <v>2</v>
      </c>
      <c r="F22" t="s">
        <v>57</v>
      </c>
    </row>
    <row r="23" spans="1:6">
      <c r="A23" s="5">
        <v>64287</v>
      </c>
      <c r="B23" t="s">
        <v>212</v>
      </c>
      <c r="C23" t="s">
        <v>58</v>
      </c>
      <c r="D23" t="s">
        <v>85</v>
      </c>
      <c r="E23" t="s">
        <v>2</v>
      </c>
      <c r="F23" t="s">
        <v>59</v>
      </c>
    </row>
    <row r="24" spans="1:6">
      <c r="A24" s="5">
        <v>66874</v>
      </c>
      <c r="B24" t="s">
        <v>14</v>
      </c>
      <c r="C24" t="s">
        <v>60</v>
      </c>
      <c r="D24" t="s">
        <v>86</v>
      </c>
      <c r="E24" t="s">
        <v>2</v>
      </c>
      <c r="F24" t="s">
        <v>61</v>
      </c>
    </row>
    <row r="25" spans="1:6">
      <c r="A25" s="5">
        <v>73390</v>
      </c>
      <c r="B25" t="s">
        <v>213</v>
      </c>
      <c r="C25" t="s">
        <v>62</v>
      </c>
      <c r="D25" t="s">
        <v>87</v>
      </c>
      <c r="E25" t="s">
        <v>2</v>
      </c>
      <c r="F25" t="s">
        <v>63</v>
      </c>
    </row>
    <row r="26" spans="1:6">
      <c r="A26" s="5">
        <v>77482</v>
      </c>
      <c r="B26" t="s">
        <v>214</v>
      </c>
      <c r="C26" t="s">
        <v>64</v>
      </c>
      <c r="D26" t="s">
        <v>88</v>
      </c>
      <c r="E26" t="s">
        <v>2</v>
      </c>
      <c r="F26" t="s">
        <v>65</v>
      </c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4"/>
  <sheetViews>
    <sheetView workbookViewId="0">
      <selection activeCell="A18" sqref="A18:C18"/>
    </sheetView>
  </sheetViews>
  <sheetFormatPr defaultRowHeight="12.75"/>
  <cols>
    <col min="1" max="1" width="8.7109375" customWidth="1"/>
    <col min="2" max="2" width="37.140625" style="3" bestFit="1" customWidth="1"/>
    <col min="3" max="3" width="19.140625" bestFit="1" customWidth="1"/>
    <col min="4" max="4" width="16.42578125" style="2" bestFit="1" customWidth="1"/>
    <col min="6" max="6" width="14" bestFit="1" customWidth="1"/>
  </cols>
  <sheetData>
    <row r="1" spans="1:6" s="1" customFormat="1" ht="15.75">
      <c r="A1" s="14" t="s">
        <v>89</v>
      </c>
      <c r="C1" s="15"/>
      <c r="D1"/>
    </row>
    <row r="2" spans="1:6" ht="15.75">
      <c r="A2" s="14" t="s">
        <v>99</v>
      </c>
      <c r="C2" s="15"/>
      <c r="D2"/>
    </row>
    <row r="3" spans="1:6">
      <c r="B3" s="6"/>
      <c r="C3" s="15"/>
      <c r="D3"/>
    </row>
    <row r="4" spans="1:6">
      <c r="A4" s="1" t="s">
        <v>93</v>
      </c>
      <c r="B4" s="1" t="s">
        <v>100</v>
      </c>
      <c r="C4" s="10" t="s">
        <v>101</v>
      </c>
      <c r="D4" s="1" t="s">
        <v>102</v>
      </c>
      <c r="E4" s="1" t="s">
        <v>193</v>
      </c>
      <c r="F4" s="1" t="s">
        <v>96</v>
      </c>
    </row>
    <row r="5" spans="1:6">
      <c r="A5" t="s">
        <v>104</v>
      </c>
      <c r="B5" t="s">
        <v>103</v>
      </c>
      <c r="C5" s="15">
        <v>30</v>
      </c>
      <c r="D5" t="s">
        <v>105</v>
      </c>
      <c r="E5" s="26">
        <v>5748</v>
      </c>
      <c r="F5" s="16">
        <v>0.15</v>
      </c>
    </row>
    <row r="6" spans="1:6">
      <c r="A6" t="s">
        <v>107</v>
      </c>
      <c r="B6" t="s">
        <v>106</v>
      </c>
      <c r="C6" s="15">
        <v>20</v>
      </c>
      <c r="D6" t="s">
        <v>108</v>
      </c>
      <c r="E6" s="26">
        <v>6042</v>
      </c>
      <c r="F6" s="16">
        <v>0.2</v>
      </c>
    </row>
    <row r="7" spans="1:6">
      <c r="A7" t="s">
        <v>110</v>
      </c>
      <c r="B7" t="s">
        <v>109</v>
      </c>
      <c r="C7" s="15">
        <v>20</v>
      </c>
      <c r="D7" t="s">
        <v>108</v>
      </c>
      <c r="E7" s="26">
        <v>3564</v>
      </c>
      <c r="F7" s="17">
        <v>0.17499999999999999</v>
      </c>
    </row>
    <row r="8" spans="1:6">
      <c r="A8" t="s">
        <v>112</v>
      </c>
      <c r="B8" t="s">
        <v>111</v>
      </c>
      <c r="C8" s="15">
        <v>20</v>
      </c>
      <c r="D8" t="s">
        <v>113</v>
      </c>
      <c r="E8" s="26">
        <v>3786</v>
      </c>
      <c r="F8" s="16">
        <v>0.12</v>
      </c>
    </row>
    <row r="9" spans="1:6">
      <c r="A9" t="s">
        <v>115</v>
      </c>
      <c r="B9" t="s">
        <v>114</v>
      </c>
      <c r="C9" s="15">
        <v>20</v>
      </c>
      <c r="D9" t="s">
        <v>116</v>
      </c>
      <c r="E9" s="26">
        <v>6943</v>
      </c>
      <c r="F9" s="16">
        <v>0.25</v>
      </c>
    </row>
    <row r="10" spans="1:6">
      <c r="A10" t="s">
        <v>118</v>
      </c>
      <c r="B10" t="s">
        <v>117</v>
      </c>
      <c r="C10" s="15">
        <v>20</v>
      </c>
      <c r="D10" t="s">
        <v>116</v>
      </c>
      <c r="E10" s="26">
        <v>6277</v>
      </c>
      <c r="F10" s="16">
        <v>0.2</v>
      </c>
    </row>
    <row r="11" spans="1:6">
      <c r="A11" t="s">
        <v>120</v>
      </c>
      <c r="B11" t="s">
        <v>119</v>
      </c>
      <c r="C11" s="15">
        <v>20</v>
      </c>
      <c r="D11" t="s">
        <v>105</v>
      </c>
      <c r="E11" s="26">
        <v>4982</v>
      </c>
      <c r="F11" s="17">
        <v>0.23499999999999999</v>
      </c>
    </row>
    <row r="12" spans="1:6">
      <c r="A12" t="s">
        <v>122</v>
      </c>
      <c r="B12" t="s">
        <v>121</v>
      </c>
      <c r="C12" s="15">
        <v>20</v>
      </c>
      <c r="D12" t="s">
        <v>105</v>
      </c>
      <c r="E12" s="26">
        <v>5321</v>
      </c>
      <c r="F12" s="16">
        <v>0.17</v>
      </c>
    </row>
    <row r="13" spans="1:6">
      <c r="A13" t="s">
        <v>124</v>
      </c>
      <c r="B13" t="s">
        <v>123</v>
      </c>
      <c r="C13" s="15">
        <v>14</v>
      </c>
      <c r="D13" t="s">
        <v>105</v>
      </c>
      <c r="E13" s="26">
        <v>6530</v>
      </c>
      <c r="F13" s="16">
        <v>0.22</v>
      </c>
    </row>
    <row r="14" spans="1:6">
      <c r="A14" t="s">
        <v>126</v>
      </c>
      <c r="B14" t="s">
        <v>125</v>
      </c>
      <c r="C14" s="15">
        <v>14</v>
      </c>
      <c r="D14" t="s">
        <v>113</v>
      </c>
      <c r="E14" s="26">
        <v>5217</v>
      </c>
      <c r="F14" s="16">
        <v>0.16</v>
      </c>
    </row>
    <row r="15" spans="1:6">
      <c r="A15" t="s">
        <v>128</v>
      </c>
      <c r="B15" t="s">
        <v>127</v>
      </c>
      <c r="C15" s="15">
        <v>14</v>
      </c>
      <c r="D15" t="s">
        <v>116</v>
      </c>
      <c r="E15" s="26">
        <v>3522</v>
      </c>
      <c r="F15" s="17">
        <v>0.13500000000000001</v>
      </c>
    </row>
    <row r="16" spans="1:6">
      <c r="A16" t="s">
        <v>130</v>
      </c>
      <c r="B16" t="s">
        <v>129</v>
      </c>
      <c r="C16" s="15">
        <v>14</v>
      </c>
      <c r="D16" t="s">
        <v>131</v>
      </c>
      <c r="E16" s="26">
        <v>2799</v>
      </c>
      <c r="F16" s="16">
        <v>0.18</v>
      </c>
    </row>
    <row r="17" spans="1:6">
      <c r="A17" t="s">
        <v>133</v>
      </c>
      <c r="B17" t="s">
        <v>132</v>
      </c>
      <c r="C17" s="15">
        <v>14</v>
      </c>
      <c r="D17" t="s">
        <v>134</v>
      </c>
      <c r="E17" s="26">
        <v>1673</v>
      </c>
      <c r="F17" s="16">
        <v>0.15</v>
      </c>
    </row>
    <row r="18" spans="1:6">
      <c r="A18" t="s">
        <v>136</v>
      </c>
      <c r="B18" t="s">
        <v>135</v>
      </c>
      <c r="C18" s="15">
        <v>14</v>
      </c>
      <c r="D18" t="s">
        <v>137</v>
      </c>
      <c r="E18" s="26">
        <v>1988</v>
      </c>
      <c r="F18" s="16">
        <v>0.16</v>
      </c>
    </row>
    <row r="19" spans="1:6">
      <c r="A19" t="s">
        <v>139</v>
      </c>
      <c r="B19" t="s">
        <v>138</v>
      </c>
      <c r="C19" s="15">
        <v>14</v>
      </c>
      <c r="D19" t="s">
        <v>116</v>
      </c>
      <c r="E19" s="26">
        <v>5532</v>
      </c>
      <c r="F19" s="17">
        <v>0.19500000000000001</v>
      </c>
    </row>
    <row r="20" spans="1:6">
      <c r="A20" t="s">
        <v>141</v>
      </c>
      <c r="B20" t="s">
        <v>140</v>
      </c>
      <c r="C20" s="15">
        <v>14</v>
      </c>
      <c r="D20" t="s">
        <v>113</v>
      </c>
      <c r="E20" s="26">
        <v>5573</v>
      </c>
      <c r="F20" s="16">
        <v>0.14000000000000001</v>
      </c>
    </row>
    <row r="21" spans="1:6">
      <c r="A21" t="s">
        <v>143</v>
      </c>
      <c r="B21" t="s">
        <v>142</v>
      </c>
      <c r="C21" s="15">
        <v>14</v>
      </c>
      <c r="D21" t="s">
        <v>105</v>
      </c>
      <c r="E21" s="26">
        <v>4423</v>
      </c>
      <c r="F21" s="16">
        <v>0.14000000000000001</v>
      </c>
    </row>
    <row r="22" spans="1:6">
      <c r="A22" t="s">
        <v>145</v>
      </c>
      <c r="B22" t="s">
        <v>144</v>
      </c>
      <c r="C22" s="15">
        <v>10</v>
      </c>
      <c r="D22" t="s">
        <v>113</v>
      </c>
      <c r="E22" s="26">
        <v>2245</v>
      </c>
      <c r="F22" s="16">
        <v>0.15</v>
      </c>
    </row>
    <row r="23" spans="1:6">
      <c r="A23" t="s">
        <v>147</v>
      </c>
      <c r="B23" t="s">
        <v>146</v>
      </c>
      <c r="C23" s="15">
        <v>10</v>
      </c>
      <c r="D23" t="s">
        <v>108</v>
      </c>
      <c r="E23" s="26">
        <v>3345</v>
      </c>
      <c r="F23" s="17">
        <v>0.13500000000000001</v>
      </c>
    </row>
    <row r="24" spans="1:6">
      <c r="A24" t="s">
        <v>149</v>
      </c>
      <c r="B24" t="s">
        <v>148</v>
      </c>
      <c r="C24" s="15">
        <v>10</v>
      </c>
      <c r="D24" t="s">
        <v>150</v>
      </c>
      <c r="E24" s="26">
        <v>1864</v>
      </c>
      <c r="F24" s="16">
        <v>0.15</v>
      </c>
    </row>
    <row r="25" spans="1:6">
      <c r="A25" t="s">
        <v>152</v>
      </c>
      <c r="B25" t="s">
        <v>151</v>
      </c>
      <c r="C25" s="15">
        <v>10</v>
      </c>
      <c r="D25" t="s">
        <v>131</v>
      </c>
      <c r="E25" s="26">
        <v>1754</v>
      </c>
      <c r="F25" s="16">
        <v>0.2</v>
      </c>
    </row>
    <row r="26" spans="1:6">
      <c r="A26" t="s">
        <v>154</v>
      </c>
      <c r="B26" t="s">
        <v>153</v>
      </c>
      <c r="C26" s="15">
        <v>10</v>
      </c>
      <c r="D26" t="s">
        <v>137</v>
      </c>
      <c r="E26" s="26">
        <v>2354</v>
      </c>
      <c r="F26" s="17">
        <v>0.17499999999999999</v>
      </c>
    </row>
    <row r="27" spans="1:6">
      <c r="A27" t="s">
        <v>156</v>
      </c>
      <c r="B27" t="s">
        <v>155</v>
      </c>
      <c r="C27" s="15">
        <v>10</v>
      </c>
      <c r="D27" t="s">
        <v>134</v>
      </c>
      <c r="E27" s="26">
        <v>1058</v>
      </c>
      <c r="F27" s="16">
        <v>0.12</v>
      </c>
    </row>
    <row r="28" spans="1:6">
      <c r="A28" t="s">
        <v>158</v>
      </c>
      <c r="B28" t="s">
        <v>157</v>
      </c>
      <c r="C28" s="15">
        <v>10</v>
      </c>
      <c r="D28" t="s">
        <v>113</v>
      </c>
      <c r="E28" s="26">
        <v>1734</v>
      </c>
      <c r="F28" s="16">
        <v>0.25</v>
      </c>
    </row>
    <row r="29" spans="1:6">
      <c r="A29" t="s">
        <v>160</v>
      </c>
      <c r="B29" t="s">
        <v>159</v>
      </c>
      <c r="C29" s="15">
        <v>10</v>
      </c>
      <c r="D29" t="s">
        <v>108</v>
      </c>
      <c r="E29" s="26">
        <v>1266</v>
      </c>
      <c r="F29" s="16">
        <v>0.2</v>
      </c>
    </row>
    <row r="30" spans="1:6">
      <c r="A30" t="s">
        <v>162</v>
      </c>
      <c r="B30" t="s">
        <v>161</v>
      </c>
      <c r="C30" s="15">
        <v>10</v>
      </c>
      <c r="D30" t="s">
        <v>131</v>
      </c>
      <c r="E30" s="26">
        <v>1057</v>
      </c>
      <c r="F30" s="17">
        <v>0.23499999999999999</v>
      </c>
    </row>
    <row r="31" spans="1:6">
      <c r="A31" t="s">
        <v>164</v>
      </c>
      <c r="B31" t="s">
        <v>163</v>
      </c>
      <c r="C31" s="15">
        <v>10</v>
      </c>
      <c r="D31" t="s">
        <v>165</v>
      </c>
      <c r="E31" s="26">
        <v>1345</v>
      </c>
      <c r="F31" s="16">
        <v>0.17</v>
      </c>
    </row>
    <row r="32" spans="1:6">
      <c r="A32" t="s">
        <v>167</v>
      </c>
      <c r="B32" t="s">
        <v>166</v>
      </c>
      <c r="C32" s="15">
        <v>10</v>
      </c>
      <c r="D32" t="s">
        <v>134</v>
      </c>
      <c r="E32" s="26">
        <v>1188</v>
      </c>
      <c r="F32" s="16">
        <v>0.22</v>
      </c>
    </row>
    <row r="33" spans="1:6">
      <c r="A33" t="s">
        <v>169</v>
      </c>
      <c r="B33" t="s">
        <v>168</v>
      </c>
      <c r="C33" s="15">
        <v>7</v>
      </c>
      <c r="D33" t="s">
        <v>105</v>
      </c>
      <c r="E33" s="26">
        <v>2245</v>
      </c>
      <c r="F33" s="16">
        <v>0.16</v>
      </c>
    </row>
    <row r="34" spans="1:6">
      <c r="A34" t="s">
        <v>171</v>
      </c>
      <c r="B34" t="s">
        <v>170</v>
      </c>
      <c r="C34" s="15">
        <v>7</v>
      </c>
      <c r="D34" t="s">
        <v>150</v>
      </c>
      <c r="E34" s="26">
        <v>750</v>
      </c>
      <c r="F34" s="17">
        <v>0.13500000000000001</v>
      </c>
    </row>
    <row r="35" spans="1:6">
      <c r="A35" t="s">
        <v>173</v>
      </c>
      <c r="B35" t="s">
        <v>172</v>
      </c>
      <c r="C35" s="15">
        <v>7</v>
      </c>
      <c r="D35" t="s">
        <v>116</v>
      </c>
      <c r="E35" s="26">
        <v>1235</v>
      </c>
      <c r="F35" s="16">
        <v>0.18</v>
      </c>
    </row>
    <row r="36" spans="1:6">
      <c r="A36" t="s">
        <v>175</v>
      </c>
      <c r="B36" t="s">
        <v>174</v>
      </c>
      <c r="C36" s="15">
        <v>7</v>
      </c>
      <c r="D36" t="s">
        <v>134</v>
      </c>
      <c r="E36" s="26">
        <v>750</v>
      </c>
      <c r="F36" s="16">
        <v>0.15</v>
      </c>
    </row>
    <row r="37" spans="1:6">
      <c r="A37" t="s">
        <v>177</v>
      </c>
      <c r="B37" t="s">
        <v>176</v>
      </c>
      <c r="C37" s="15">
        <v>7</v>
      </c>
      <c r="D37" t="s">
        <v>137</v>
      </c>
      <c r="E37" s="26">
        <v>1367</v>
      </c>
      <c r="F37" s="16">
        <v>0.16</v>
      </c>
    </row>
    <row r="38" spans="1:6">
      <c r="A38" t="s">
        <v>179</v>
      </c>
      <c r="B38" t="s">
        <v>178</v>
      </c>
      <c r="C38" s="15">
        <v>7</v>
      </c>
      <c r="D38" t="s">
        <v>113</v>
      </c>
      <c r="E38" s="26">
        <v>1456</v>
      </c>
      <c r="F38" s="17">
        <v>0.19500000000000001</v>
      </c>
    </row>
    <row r="39" spans="1:6">
      <c r="A39" t="s">
        <v>181</v>
      </c>
      <c r="B39" t="s">
        <v>180</v>
      </c>
      <c r="C39" s="15">
        <v>7</v>
      </c>
      <c r="D39" t="s">
        <v>131</v>
      </c>
      <c r="E39" s="26">
        <v>1479</v>
      </c>
      <c r="F39" s="16">
        <v>0.14000000000000001</v>
      </c>
    </row>
    <row r="40" spans="1:6">
      <c r="A40" t="s">
        <v>183</v>
      </c>
      <c r="B40" t="s">
        <v>182</v>
      </c>
      <c r="C40" s="15">
        <v>7</v>
      </c>
      <c r="D40" t="s">
        <v>137</v>
      </c>
      <c r="E40" s="26">
        <v>1235</v>
      </c>
      <c r="F40" s="16">
        <v>0.14000000000000001</v>
      </c>
    </row>
    <row r="41" spans="1:6">
      <c r="A41" t="s">
        <v>185</v>
      </c>
      <c r="B41" t="s">
        <v>184</v>
      </c>
      <c r="C41" s="15">
        <v>5</v>
      </c>
      <c r="D41" t="s">
        <v>134</v>
      </c>
      <c r="E41" s="26">
        <v>1107</v>
      </c>
      <c r="F41" s="16">
        <v>0.15</v>
      </c>
    </row>
    <row r="42" spans="1:6">
      <c r="A42" t="s">
        <v>187</v>
      </c>
      <c r="B42" t="s">
        <v>186</v>
      </c>
      <c r="C42" s="15">
        <v>5</v>
      </c>
      <c r="D42" t="s">
        <v>188</v>
      </c>
      <c r="E42" s="26">
        <v>1150</v>
      </c>
      <c r="F42" s="17">
        <v>0.13500000000000001</v>
      </c>
    </row>
    <row r="43" spans="1:6">
      <c r="A43" t="s">
        <v>190</v>
      </c>
      <c r="B43" t="s">
        <v>189</v>
      </c>
      <c r="C43" s="15">
        <v>5</v>
      </c>
      <c r="D43" t="s">
        <v>131</v>
      </c>
      <c r="E43" s="26">
        <v>976</v>
      </c>
      <c r="F43" s="17">
        <v>0.125</v>
      </c>
    </row>
    <row r="44" spans="1:6">
      <c r="A44" t="s">
        <v>192</v>
      </c>
      <c r="B44" t="s">
        <v>191</v>
      </c>
      <c r="C44" s="15">
        <v>5</v>
      </c>
      <c r="D44" t="s">
        <v>165</v>
      </c>
      <c r="E44" s="26">
        <v>1034</v>
      </c>
      <c r="F44" s="16">
        <v>0.13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Vlookup</vt:lpstr>
      <vt:lpstr>Customer details</vt:lpstr>
      <vt:lpstr>Product list</vt:lpstr>
      <vt:lpstr>Customer_table</vt:lpstr>
      <vt:lpstr>Product_list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Temp</cp:lastModifiedBy>
  <cp:lastPrinted>2006-04-25T19:35:53Z</cp:lastPrinted>
  <dcterms:created xsi:type="dcterms:W3CDTF">2006-01-23T19:37:33Z</dcterms:created>
  <dcterms:modified xsi:type="dcterms:W3CDTF">2011-04-04T10:48:25Z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TC101514031033</vt:lpwstr>
  </property>
</Properties>
</file>